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866DB669-DD43-401C-9E49-FCC13E950E57}" xr6:coauthVersionLast="47" xr6:coauthVersionMax="47" xr10:uidLastSave="{00000000-0000-0000-0000-000000000000}"/>
  <bookViews>
    <workbookView xWindow="19090" yWindow="-10890" windowWidth="38620" windowHeight="21100" tabRatio="791" activeTab="1" xr2:uid="{00000000-000D-0000-FFFF-FFFF00000000}"/>
  </bookViews>
  <sheets>
    <sheet name="ISTRUZIONI" sheetId="15" r:id="rId1"/>
    <sheet name="GARANZIE AQ + AS-ODF" sheetId="1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4" l="1"/>
  <c r="E10" i="14"/>
  <c r="E9" i="14"/>
  <c r="E7" i="14"/>
  <c r="E5" i="14"/>
  <c r="D11" i="14" s="1"/>
  <c r="E28" i="14"/>
  <c r="D30" i="14" l="1"/>
  <c r="E30" i="14" s="1"/>
  <c r="D29" i="14"/>
  <c r="E29" i="14" s="1"/>
  <c r="D31" i="14" l="1"/>
  <c r="D32" i="14" s="1"/>
  <c r="D16" i="14"/>
  <c r="D24" i="14"/>
</calcChain>
</file>

<file path=xl/sharedStrings.xml><?xml version="1.0" encoding="utf-8"?>
<sst xmlns="http://schemas.openxmlformats.org/spreadsheetml/2006/main" count="47" uniqueCount="43">
  <si>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</si>
  <si>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</si>
  <si>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</si>
  <si>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</si>
  <si>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</si>
  <si>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</si>
  <si>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</si>
  <si>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</si>
  <si>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</si>
  <si>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</si>
  <si>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</si>
  <si>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</si>
  <si>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</si>
  <si>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</si>
  <si>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</si>
  <si>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</si>
  <si>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</si>
  <si>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</si>
  <si>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</si>
  <si>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</si>
  <si>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 verifica telematica sul sito internet dell'emittente</t>
    </r>
    <r>
      <rPr>
        <b/>
        <sz val="10"/>
        <color rgb="FF00B050"/>
        <rFont val="Calibri"/>
        <family val="2"/>
        <scheme val="minor"/>
      </rPr>
      <t xml:space="preserve">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</si>
  <si>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C.  Ulteriori riduzioni fino a un massimo del 20%</t>
  </si>
  <si>
    <t>ISO/IEC 27001:2013 o UNI CEI EN ISO/IEC 27001:2017 o ISO/IEC 27001:2022</t>
  </si>
  <si>
    <t>UNI EN ISO 14001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</si>
  <si>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</si>
  <si>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</si>
  <si>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Cfr art. 10 del Capitolato d'Oneri.</t>
    </r>
  </si>
  <si>
    <t>Importo della garanzia provvisoria dopo l'applicazione delle riduzioni</t>
  </si>
  <si>
    <t>CALCOLO IMPORTO DELLE GARANZIE DEFINITIVE</t>
  </si>
  <si>
    <t>GARANZIA DEFINITIVA PER L'AQ (IN FAVORE DI CONSIP)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</si>
  <si>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corretto, determinato come da par. 23.2 del capitolato d'oneri (NB: il valore è indicato preventivamente a solo titolo di esempio)</t>
    </r>
  </si>
  <si>
    <t>Percentuale fissata in documentazione di gara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</si>
  <si>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</si>
  <si>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Importo finale garanzia definitiva in favore di Consip</t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</si>
  <si>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</si>
  <si>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Esecutivo 
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</si>
  <si>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par.16 del capitolato d'oneri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</si>
  <si>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</si>
  <si>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</si>
  <si>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</si>
  <si>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</si>
  <si>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dell'Amministrazione contraente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</si>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</sst>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10" fontId="6" fillId="9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 applyProtection="1">
      <alignment horizontal="center" vertical="center"/>
    </xf>
    <xf numFmtId="0" fontId="19" fillId="0" borderId="0" xfId="0" applyFont="1" applyAlignment="1">
      <alignment vertical="center"/>
    </xf>
    <xf numFmtId="164" fontId="20" fillId="0" borderId="0" xfId="0" applyNumberFormat="1" applyFont="1"/>
    <xf numFmtId="0" fontId="20" fillId="0" borderId="0" xfId="0" applyFont="1"/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5" fontId="23" fillId="0" borderId="2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66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0</v>
      </c>
    </row>
    <row r="4" spans="1:4" s="22" customFormat="1" ht="31.5" customHeight="1" x14ac:dyDescent="0.35">
      <c r="C4" s="31" t="s">
        <v>1</v>
      </c>
      <c r="D4" s="31"/>
    </row>
    <row r="5" spans="1:4" s="22" customFormat="1" ht="31.5" customHeight="1" x14ac:dyDescent="0.35">
      <c r="C5" s="31" t="s">
        <v>2</v>
      </c>
      <c r="D5" s="31"/>
    </row>
    <row r="6" spans="1:4" s="22" customFormat="1" ht="31.5" customHeight="1" x14ac:dyDescent="0.35">
      <c r="C6" s="31" t="s">
        <v>3</v>
      </c>
      <c r="D6" s="31"/>
    </row>
    <row r="7" spans="1:4" x14ac:dyDescent="0.35">
      <c r="C7" s="32"/>
      <c r="D7" s="32"/>
    </row>
    <row r="8" spans="1:4" x14ac:dyDescent="0.35">
      <c r="C8" s="31" t="s">
        <v>4</v>
      </c>
      <c r="D8" s="31"/>
    </row>
    <row r="9" spans="1:4" ht="34.5" customHeight="1" x14ac:dyDescent="0.35">
      <c r="C9" s="19" t="s">
        <v>5</v>
      </c>
      <c r="D9" s="18" t="s">
        <v>6</v>
      </c>
    </row>
    <row r="10" spans="1:4" ht="34.5" customHeight="1" x14ac:dyDescent="0.35">
      <c r="C10" s="20" t="s">
        <v>7</v>
      </c>
      <c r="D10" s="18" t="s">
        <v>8</v>
      </c>
    </row>
    <row r="11" spans="1:4" ht="34.5" customHeight="1" x14ac:dyDescent="0.35">
      <c r="C11" s="21" t="s">
        <v>9</v>
      </c>
      <c r="D11" s="18" t="s">
        <v>10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6"/>
  <sheetViews>
    <sheetView tabSelected="1" zoomScaleNormal="100" zoomScaleSheetLayoutView="97" workbookViewId="0">
      <selection activeCell="B20" sqref="B20:E20"/>
    </sheetView>
  </sheetViews>
  <sheetFormatPr defaultColWidth="9.1796875" defaultRowHeight="14.5" x14ac:dyDescent="0.35"/>
  <cols>
    <col min="1" max="1" width="5.1796875" customWidth="1"/>
    <col min="2" max="2" width="51.1796875" bestFit="1" customWidth="1"/>
    <col min="3" max="3" width="15" bestFit="1" customWidth="1"/>
    <col min="4" max="4" width="31.1796875" bestFit="1" customWidth="1"/>
    <col min="5" max="5" width="10.81640625" bestFit="1" customWidth="1"/>
    <col min="6" max="6" width="111.453125" bestFit="1" customWidth="1"/>
    <col min="15" max="18" width="42.1796875" customWidth="1"/>
  </cols>
  <sheetData>
    <row r="2" spans="1:13" x14ac:dyDescent="0.35">
      <c r="B2" s="57" t="s">
        <v>11</v>
      </c>
      <c r="C2" s="57"/>
      <c r="D2" s="57"/>
      <c r="E2" s="57"/>
      <c r="F2" s="1"/>
    </row>
    <row r="3" spans="1:13" ht="28.5" customHeight="1" x14ac:dyDescent="0.35">
      <c r="B3" s="66" t="s">
        <v>12</v>
      </c>
      <c r="C3" s="67"/>
      <c r="D3" s="67"/>
      <c r="E3" s="68"/>
      <c r="F3" s="1"/>
    </row>
    <row r="4" spans="1:13" ht="28.5" customHeight="1" x14ac:dyDescent="0.35">
      <c r="B4" s="11" t="s">
        <v>13</v>
      </c>
      <c r="C4" s="11" t="s">
        <v>14</v>
      </c>
      <c r="D4" s="11" t="s">
        <v>15</v>
      </c>
      <c r="E4" s="11" t="s">
        <v>16</v>
      </c>
      <c r="F4" s="1"/>
    </row>
    <row r="5" spans="1:13" ht="65.150000000000006" customHeight="1" x14ac:dyDescent="0.35">
      <c r="B5" s="8" t="s">
        <v>17</v>
      </c>
      <c r="C5" s="3">
        <v>0.3</v>
      </c>
      <c r="D5" s="6" t="s">
        <v>18</v>
      </c>
      <c r="E5" s="64">
        <f>IF(D6="s",C6,IF(D5="s",C5,0))</f>
        <v>0</v>
      </c>
      <c r="F5" s="1"/>
    </row>
    <row r="6" spans="1:13" ht="26" x14ac:dyDescent="0.35">
      <c r="A6" s="56"/>
      <c r="B6" s="8" t="s">
        <v>19</v>
      </c>
      <c r="C6" s="3">
        <v>0.5</v>
      </c>
      <c r="D6" s="6" t="s">
        <v>18</v>
      </c>
      <c r="E6" s="65"/>
      <c r="F6" s="1"/>
    </row>
    <row r="7" spans="1:13" ht="26" x14ac:dyDescent="0.35">
      <c r="A7" s="56"/>
      <c r="B7" s="8" t="s">
        <v>20</v>
      </c>
      <c r="C7" s="3">
        <v>0.1</v>
      </c>
      <c r="D7" s="6" t="s">
        <v>18</v>
      </c>
      <c r="E7" s="9">
        <f>IF(D7="s",C7,0)</f>
        <v>0</v>
      </c>
      <c r="F7" s="1"/>
    </row>
    <row r="8" spans="1:13" x14ac:dyDescent="0.35">
      <c r="B8" s="12" t="s">
        <v>21</v>
      </c>
      <c r="C8" s="13"/>
      <c r="D8" s="14"/>
      <c r="E8" s="15"/>
      <c r="F8" s="25"/>
      <c r="G8" s="26"/>
      <c r="H8" s="27"/>
      <c r="I8" s="27"/>
      <c r="J8" s="27"/>
      <c r="K8" s="27"/>
      <c r="L8" s="27"/>
    </row>
    <row r="9" spans="1:13" ht="26" x14ac:dyDescent="0.35">
      <c r="B9" s="8" t="s">
        <v>22</v>
      </c>
      <c r="C9" s="3">
        <v>0.1</v>
      </c>
      <c r="D9" s="6" t="s">
        <v>18</v>
      </c>
      <c r="E9" s="9">
        <f>IF(D9="s",C9,0)</f>
        <v>0</v>
      </c>
      <c r="F9" s="28"/>
      <c r="G9" s="29"/>
      <c r="H9" s="29"/>
      <c r="I9" s="29"/>
      <c r="J9" s="29"/>
      <c r="K9" s="29"/>
      <c r="L9" s="29"/>
      <c r="M9" s="29"/>
    </row>
    <row r="10" spans="1:13" ht="40.5" customHeight="1" x14ac:dyDescent="0.35">
      <c r="A10" s="10"/>
      <c r="B10" s="8" t="s">
        <v>23</v>
      </c>
      <c r="C10" s="3">
        <v>0.1</v>
      </c>
      <c r="D10" s="6" t="s">
        <v>18</v>
      </c>
      <c r="E10" s="9">
        <f>IF(D10="s",C10,0)</f>
        <v>0</v>
      </c>
      <c r="F10" s="28"/>
      <c r="G10" s="29"/>
      <c r="H10" s="29"/>
      <c r="I10" s="29"/>
      <c r="J10" s="29"/>
      <c r="K10" s="29"/>
      <c r="L10" s="29"/>
      <c r="M10" s="29"/>
    </row>
    <row r="11" spans="1:13" ht="43.5" customHeight="1" x14ac:dyDescent="0.35">
      <c r="B11" s="69" t="s">
        <v>24</v>
      </c>
      <c r="C11" s="70"/>
      <c r="D11" s="71">
        <f>IFERROR(1-(1-E5)*(1-E7)*(1-E9)*(1-E10),1-(1-E5)*(1-E9)*(1-E10))</f>
        <v>0</v>
      </c>
      <c r="E11" s="7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7" t="s">
        <v>25</v>
      </c>
      <c r="C14" s="57"/>
      <c r="D14" s="57"/>
      <c r="E14" s="57"/>
    </row>
    <row r="15" spans="1:13" ht="60.75" customHeight="1" x14ac:dyDescent="0.35">
      <c r="B15" s="60" t="s">
        <v>26</v>
      </c>
      <c r="C15" s="61"/>
      <c r="D15" s="45">
        <v>3215550</v>
      </c>
      <c r="E15" s="46"/>
    </row>
    <row r="16" spans="1:13" ht="30.75" customHeight="1" x14ac:dyDescent="0.35">
      <c r="B16" s="62" t="s">
        <v>27</v>
      </c>
      <c r="C16" s="63"/>
      <c r="D16" s="34">
        <f>ROUND((1-$D$11)*$D15,0)</f>
        <v>3215550</v>
      </c>
      <c r="E16" s="34"/>
    </row>
    <row r="19" spans="2:6" ht="30" customHeight="1" x14ac:dyDescent="0.35">
      <c r="B19" s="57" t="s">
        <v>28</v>
      </c>
      <c r="C19" s="58"/>
      <c r="D19" s="58"/>
      <c r="E19" s="59"/>
      <c r="F19" s="16"/>
    </row>
    <row r="20" spans="2:6" ht="30" customHeight="1" x14ac:dyDescent="0.35">
      <c r="B20" s="49" t="s">
        <v>29</v>
      </c>
      <c r="C20" s="50"/>
      <c r="D20" s="50"/>
      <c r="E20" s="51"/>
    </row>
    <row r="21" spans="2:6" ht="54.75" customHeight="1" x14ac:dyDescent="0.35">
      <c r="B21" s="43" t="s">
        <v>30</v>
      </c>
      <c r="C21" s="44"/>
      <c r="D21" s="45">
        <v>1000000</v>
      </c>
      <c r="E21" s="46"/>
      <c r="F21" s="4"/>
    </row>
    <row r="22" spans="2:6" ht="30" customHeight="1" x14ac:dyDescent="0.35">
      <c r="B22" s="52" t="s">
        <v>31</v>
      </c>
      <c r="C22" s="53"/>
      <c r="D22" s="54">
        <v>4.0000000000000001E-3</v>
      </c>
      <c r="E22" s="55"/>
      <c r="F22" s="4"/>
    </row>
    <row r="23" spans="2:6" ht="30" customHeight="1" x14ac:dyDescent="0.35">
      <c r="B23" s="36" t="s">
        <v>32</v>
      </c>
      <c r="C23" s="37"/>
      <c r="D23" s="38">
        <f>D22*D21</f>
        <v>4000</v>
      </c>
      <c r="E23" s="39"/>
    </row>
    <row r="24" spans="2:6" ht="30" customHeight="1" x14ac:dyDescent="0.35">
      <c r="B24" s="33" t="s">
        <v>33</v>
      </c>
      <c r="C24" s="33"/>
      <c r="D24" s="34">
        <f>ROUND((1-$D$11)*$D23,0)</f>
        <v>4000</v>
      </c>
      <c r="E24" s="34"/>
    </row>
    <row r="25" spans="2:6" ht="42" customHeight="1" x14ac:dyDescent="0.35">
      <c r="B25" s="40" t="s">
        <v>34</v>
      </c>
      <c r="C25" s="41"/>
      <c r="D25" s="41"/>
      <c r="E25" s="42"/>
      <c r="F25" s="16"/>
    </row>
    <row r="26" spans="2:6" ht="51" customHeight="1" x14ac:dyDescent="0.35">
      <c r="B26" s="43" t="s">
        <v>35</v>
      </c>
      <c r="C26" s="44"/>
      <c r="D26" s="45">
        <v>100000</v>
      </c>
      <c r="E26" s="46"/>
      <c r="F26" s="4"/>
    </row>
    <row r="27" spans="2:6" ht="36.75" customHeight="1" x14ac:dyDescent="0.35">
      <c r="B27" s="47" t="s">
        <v>36</v>
      </c>
      <c r="C27" s="47"/>
      <c r="D27" s="7">
        <v>0.24</v>
      </c>
      <c r="E27" s="23"/>
      <c r="F27" s="4"/>
    </row>
    <row r="28" spans="2:6" ht="30" customHeight="1" x14ac:dyDescent="0.35">
      <c r="B28" s="47" t="s">
        <v>37</v>
      </c>
      <c r="C28" s="47"/>
      <c r="D28" s="30">
        <v>0.05</v>
      </c>
      <c r="E28" s="2">
        <f>D28*D$26</f>
        <v>5000</v>
      </c>
      <c r="F28" s="4"/>
    </row>
    <row r="29" spans="2:6" ht="30" customHeight="1" x14ac:dyDescent="0.35">
      <c r="B29" s="47" t="s">
        <v>38</v>
      </c>
      <c r="C29" s="47"/>
      <c r="D29" s="24">
        <f>IF(D27&gt;10%,MIN(D27-10%,10%),0%)</f>
        <v>0.1</v>
      </c>
      <c r="E29" s="2">
        <f>D29*D$26</f>
        <v>10000</v>
      </c>
    </row>
    <row r="30" spans="2:6" ht="30" customHeight="1" x14ac:dyDescent="0.35">
      <c r="B30" s="47" t="s">
        <v>39</v>
      </c>
      <c r="C30" s="47"/>
      <c r="D30" s="24">
        <f>IF(D27&gt;20%,2*(D27-20%),0%)</f>
        <v>7.999999999999996E-2</v>
      </c>
      <c r="E30" s="2">
        <f>D30*D$26</f>
        <v>7999.9999999999964</v>
      </c>
    </row>
    <row r="31" spans="2:6" ht="30" customHeight="1" x14ac:dyDescent="0.35">
      <c r="B31" s="48" t="s">
        <v>40</v>
      </c>
      <c r="C31" s="48"/>
      <c r="D31" s="35">
        <f>SUM(E28:E30)</f>
        <v>22999.999999999996</v>
      </c>
      <c r="E31" s="35"/>
    </row>
    <row r="32" spans="2:6" ht="30" customHeight="1" x14ac:dyDescent="0.35">
      <c r="B32" s="33" t="s">
        <v>41</v>
      </c>
      <c r="C32" s="33"/>
      <c r="D32" s="34">
        <f>ROUND((1-$D$11)*$D31,0)</f>
        <v>23000</v>
      </c>
      <c r="E32" s="34"/>
    </row>
    <row r="36" spans="4:4" x14ac:dyDescent="0.35">
      <c r="D36" t="s">
        <v>42</v>
      </c>
    </row>
  </sheetData>
  <mergeCells count="32">
    <mergeCell ref="B2:E2"/>
    <mergeCell ref="E5:E6"/>
    <mergeCell ref="B3:E3"/>
    <mergeCell ref="B11:C11"/>
    <mergeCell ref="D11:E11"/>
    <mergeCell ref="A6:A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</mergeCells>
  <dataValidations disablePrompts="1" count="1">
    <dataValidation type="list" allowBlank="1" showInputMessage="1" showErrorMessage="1" sqref="D5:D10" xr:uid="{B34EEDF3-21E1-424F-8931-C1F9AAF75616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&amp;CID 2857 - ALLEGATO 11</oddHeader>
    <oddFooter>&amp;L
Classificazione Consip: Ambito Pubblico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d3f6505cb85bd06e8f9351346e66eee8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e5d785a468a3b5c510423d53b0a8e5ec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17791F-19F4-4D3E-955F-AFB2BD1E4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B09339-9AE5-4398-8D42-63F04AA0EE5A}">
  <ds:schemaRefs>
    <ds:schemaRef ds:uri="93cd5faf-1904-4bbd-8598-f213a7daec58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55E03D4-06B8-4980-B160-B503DB59D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d5faf-1904-4bbd-8598-f213a7dae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 + AS-ODF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2025-11-10T10:06:24Z</dcterms:created>
  <dcterms:modified xsi:type="dcterms:W3CDTF">2025-12-11T08:36:26Z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